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leap-my.sharepoint.com/personal/matthew_guy_execujet_com/Documents/Home/"/>
    </mc:Choice>
  </mc:AlternateContent>
  <xr:revisionPtr revIDLastSave="161" documentId="8_{54627531-C893-4769-AEED-E722A5F238F3}" xr6:coauthVersionLast="47" xr6:coauthVersionMax="47" xr10:uidLastSave="{27E440AE-B3C8-4B7E-BD80-2EBE12F6E1E7}"/>
  <bookViews>
    <workbookView xWindow="-120" yWindow="-120" windowWidth="29040" windowHeight="15840" xr2:uid="{12845E46-521F-438B-83DE-EBBDD350FD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J50" i="1"/>
  <c r="J51" i="1" s="1"/>
  <c r="I47" i="1"/>
  <c r="H47" i="1"/>
  <c r="H51" i="1" s="1"/>
  <c r="G45" i="1"/>
  <c r="G7" i="1"/>
  <c r="G11" i="1"/>
  <c r="G15" i="1"/>
  <c r="G18" i="1"/>
  <c r="G19" i="1"/>
  <c r="G20" i="1"/>
  <c r="G21" i="1"/>
  <c r="G24" i="1"/>
  <c r="G29" i="1"/>
  <c r="G33" i="1"/>
  <c r="G3" i="1"/>
  <c r="I50" i="1" l="1"/>
  <c r="I51" i="1" s="1"/>
  <c r="G47" i="1"/>
  <c r="G49" i="1" l="1"/>
  <c r="G51" i="1" s="1"/>
</calcChain>
</file>

<file path=xl/sharedStrings.xml><?xml version="1.0" encoding="utf-8"?>
<sst xmlns="http://schemas.openxmlformats.org/spreadsheetml/2006/main" count="92" uniqueCount="54">
  <si>
    <t>Site Manager</t>
  </si>
  <si>
    <t>Weeks</t>
  </si>
  <si>
    <t>Project Manager</t>
  </si>
  <si>
    <t>Waste removal</t>
  </si>
  <si>
    <t>Insurance</t>
  </si>
  <si>
    <t>Safety</t>
  </si>
  <si>
    <t>Floor protections . Signage</t>
  </si>
  <si>
    <t>Bunnings runs</t>
  </si>
  <si>
    <t>Dilapidation survey</t>
  </si>
  <si>
    <t>Council permits and hoardings</t>
  </si>
  <si>
    <t>Traffic control allowance</t>
  </si>
  <si>
    <t>Cladding removal via ropes</t>
  </si>
  <si>
    <t>Removal of tiling from walls</t>
  </si>
  <si>
    <t>Supply and install Emerclad façade coating</t>
  </si>
  <si>
    <t>Item</t>
  </si>
  <si>
    <t>TOTAL</t>
  </si>
  <si>
    <t>Subtotal</t>
  </si>
  <si>
    <t>Canopy</t>
  </si>
  <si>
    <t>Preliminaries and site supervision</t>
  </si>
  <si>
    <t>Hoardings and overhead protection</t>
  </si>
  <si>
    <t>Demolition of existing soffit and fascia linings (including rubbish removal)</t>
  </si>
  <si>
    <t>Supply and install new framing and linings to soffit and fascia at West Entry</t>
  </si>
  <si>
    <t>Removal and replacement of curved elements to SW corner</t>
  </si>
  <si>
    <t>Removal and replacement of curved elements to SE corner</t>
  </si>
  <si>
    <t>HBCF (Home owners warranty insurance)</t>
  </si>
  <si>
    <t>Buildcorp</t>
  </si>
  <si>
    <t>Margin</t>
  </si>
  <si>
    <t>Quantity</t>
  </si>
  <si>
    <t>Unit</t>
  </si>
  <si>
    <t>Price</t>
  </si>
  <si>
    <t>Total</t>
  </si>
  <si>
    <t>Newlife</t>
  </si>
  <si>
    <t>Site Establishment</t>
  </si>
  <si>
    <t>Engineering</t>
  </si>
  <si>
    <t>Permits and fees</t>
  </si>
  <si>
    <t>Traffic Control</t>
  </si>
  <si>
    <t>Scaffold</t>
  </si>
  <si>
    <t>Cladding Removal</t>
  </si>
  <si>
    <t>Waste</t>
  </si>
  <si>
    <t>Cladding Supply and Installation</t>
  </si>
  <si>
    <t>Electrical</t>
  </si>
  <si>
    <t>Painting</t>
  </si>
  <si>
    <t>Project Management</t>
  </si>
  <si>
    <t>GST</t>
  </si>
  <si>
    <t>Updown Access</t>
  </si>
  <si>
    <t>EWP (Elevated Work Platform) Access</t>
  </si>
  <si>
    <t>Site and Project Management</t>
  </si>
  <si>
    <t>Waste Removal</t>
  </si>
  <si>
    <t>None</t>
  </si>
  <si>
    <t>Misc works</t>
  </si>
  <si>
    <t>Included</t>
  </si>
  <si>
    <t>Scaffold, hoardings, permits</t>
  </si>
  <si>
    <t>Traffic Management</t>
  </si>
  <si>
    <t>Cladding removal (and replacement)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</si>
</sst>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44" fontId="0" fillId="0" borderId="0" xfId="1" applyFont="1"/>
    <xf numFmtId="0" fontId="0" fillId="2" borderId="4" xfId="0" applyFill="1" applyBorder="1"/>
    <xf numFmtId="0" fontId="0" fillId="2" borderId="0" xfId="0" applyFill="1"/>
    <xf numFmtId="44" fontId="0" fillId="2" borderId="5" xfId="1" applyFont="1" applyFill="1" applyBorder="1"/>
    <xf numFmtId="0" fontId="0" fillId="3" borderId="4" xfId="0" applyFill="1" applyBorder="1"/>
    <xf numFmtId="0" fontId="0" fillId="3" borderId="0" xfId="0" applyFill="1"/>
    <xf numFmtId="44" fontId="0" fillId="3" borderId="5" xfId="1" applyFont="1" applyFill="1" applyBorder="1"/>
    <xf numFmtId="0" fontId="0" fillId="0" borderId="4" xfId="0" applyBorder="1"/>
    <xf numFmtId="44" fontId="0" fillId="0" borderId="5" xfId="1" applyFont="1" applyBorder="1"/>
    <xf numFmtId="0" fontId="2" fillId="0" borderId="6" xfId="0" applyFont="1" applyBorder="1"/>
    <xf numFmtId="0" fontId="0" fillId="0" borderId="7" xfId="0" applyBorder="1"/>
    <xf numFmtId="44" fontId="0" fillId="2" borderId="8" xfId="1" applyFont="1" applyFill="1" applyBorder="1"/>
    <xf numFmtId="44" fontId="0" fillId="3" borderId="8" xfId="1" applyFont="1" applyFill="1" applyBorder="1"/>
    <xf numFmtId="44" fontId="2" fillId="2" borderId="8" xfId="1" applyFont="1" applyFill="1" applyBorder="1"/>
    <xf numFmtId="44" fontId="2" fillId="3" borderId="8" xfId="1" applyFont="1" applyFill="1" applyBorder="1"/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4" borderId="4" xfId="0" applyFill="1" applyBorder="1"/>
    <xf numFmtId="0" fontId="0" fillId="4" borderId="0" xfId="0" applyFill="1"/>
    <xf numFmtId="44" fontId="0" fillId="0" borderId="9" xfId="1" applyFont="1" applyBorder="1"/>
    <xf numFmtId="44" fontId="0" fillId="4" borderId="9" xfId="1" applyFont="1" applyFill="1" applyBorder="1"/>
    <xf numFmtId="44" fontId="0" fillId="4" borderId="8" xfId="1" applyFont="1" applyFill="1" applyBorder="1"/>
    <xf numFmtId="44" fontId="2" fillId="4" borderId="8" xfId="1" applyFont="1" applyFill="1" applyBorder="1"/>
    <xf numFmtId="44" fontId="0" fillId="0" borderId="9" xfId="1" applyFont="1" applyFill="1" applyBorder="1"/>
    <xf numFmtId="44" fontId="0" fillId="5" borderId="8" xfId="1" applyFont="1" applyFill="1" applyBorder="1"/>
    <xf numFmtId="44" fontId="0" fillId="5" borderId="9" xfId="1" applyFont="1" applyFill="1" applyBorder="1"/>
    <xf numFmtId="44" fontId="2" fillId="5" borderId="8" xfId="1" applyFont="1" applyFill="1" applyBorder="1"/>
    <xf numFmtId="0" fontId="0" fillId="0" borderId="4" xfId="0" applyFill="1" applyBorder="1"/>
    <xf numFmtId="0" fontId="0" fillId="0" borderId="0" xfId="0" applyFill="1"/>
    <xf numFmtId="44" fontId="0" fillId="0" borderId="5" xfId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2" borderId="4" xfId="0" applyFont="1" applyFill="1" applyBorder="1"/>
    <xf numFmtId="0" fontId="6" fillId="2" borderId="0" xfId="0" applyFont="1" applyFill="1"/>
    <xf numFmtId="44" fontId="6" fillId="2" borderId="0" xfId="1" applyFont="1" applyFill="1" applyBorder="1"/>
    <xf numFmtId="0" fontId="6" fillId="0" borderId="4" xfId="0" applyFont="1" applyFill="1" applyBorder="1"/>
    <xf numFmtId="0" fontId="6" fillId="0" borderId="0" xfId="0" applyFont="1" applyFill="1"/>
    <xf numFmtId="44" fontId="6" fillId="0" borderId="0" xfId="1" applyFont="1" applyFill="1" applyBorder="1"/>
    <xf numFmtId="0" fontId="6" fillId="0" borderId="4" xfId="0" applyFont="1" applyBorder="1"/>
    <xf numFmtId="0" fontId="6" fillId="0" borderId="0" xfId="0" applyFont="1"/>
    <xf numFmtId="44" fontId="6" fillId="0" borderId="0" xfId="1" applyFont="1" applyBorder="1"/>
    <xf numFmtId="0" fontId="6" fillId="0" borderId="6" xfId="0" applyFont="1" applyBorder="1"/>
    <xf numFmtId="0" fontId="6" fillId="0" borderId="7" xfId="0" applyFont="1" applyBorder="1"/>
    <xf numFmtId="44" fontId="6" fillId="2" borderId="7" xfId="1" applyFont="1" applyFill="1" applyBorder="1"/>
    <xf numFmtId="9" fontId="6" fillId="2" borderId="7" xfId="1" applyNumberFormat="1" applyFont="1" applyFill="1" applyBorder="1" applyAlignment="1">
      <alignment horizontal="center"/>
    </xf>
    <xf numFmtId="44" fontId="7" fillId="2" borderId="7" xfId="1" applyFont="1" applyFill="1" applyBorder="1"/>
    <xf numFmtId="0" fontId="2" fillId="0" borderId="10" xfId="0" applyFont="1" applyBorder="1"/>
    <xf numFmtId="44" fontId="0" fillId="0" borderId="10" xfId="1" applyFont="1" applyBorder="1"/>
    <xf numFmtId="0" fontId="0" fillId="0" borderId="10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9424-BF1F-4AAE-9DDF-07516C62AEB8}">
  <dimension ref="B1:M51"/>
  <sheetViews>
    <sheetView tabSelected="1" workbookViewId="0">
      <selection activeCell="F11" sqref="F11"/>
    </sheetView>
  </sheetViews>
  <sheetFormatPr defaultRowHeight="15" x14ac:dyDescent="0.25"/>
  <cols>
    <col min="2" max="2" width="68" bestFit="1" customWidth="1"/>
    <col min="3" max="3" width="4.85546875" customWidth="1"/>
    <col min="6" max="6" width="12.42578125" style="1" bestFit="1" customWidth="1"/>
    <col min="7" max="7" width="12.5703125" style="1" bestFit="1" customWidth="1"/>
    <col min="8" max="8" width="26.140625" style="1" customWidth="1"/>
    <col min="9" max="9" width="25.85546875" style="1" customWidth="1"/>
    <col min="10" max="10" width="26" customWidth="1"/>
    <col min="12" max="12" width="34.5703125" bestFit="1" customWidth="1"/>
    <col min="13" max="13" width="12.5703125" style="1" bestFit="1" customWidth="1"/>
  </cols>
  <sheetData>
    <row r="1" spans="2:13" ht="21" x14ac:dyDescent="0.35">
      <c r="B1" s="16"/>
      <c r="C1" s="17"/>
      <c r="D1" s="20" t="s">
        <v>17</v>
      </c>
      <c r="E1" s="21"/>
      <c r="F1" s="21"/>
      <c r="G1" s="22"/>
      <c r="H1" s="18" t="s">
        <v>25</v>
      </c>
      <c r="I1" s="18" t="s">
        <v>31</v>
      </c>
      <c r="J1" s="18" t="s">
        <v>44</v>
      </c>
    </row>
    <row r="2" spans="2:13" ht="15.75" customHeight="1" x14ac:dyDescent="0.25">
      <c r="B2" s="8"/>
      <c r="D2" s="36" t="s">
        <v>27</v>
      </c>
      <c r="E2" s="37" t="s">
        <v>28</v>
      </c>
      <c r="F2" s="37" t="s">
        <v>29</v>
      </c>
      <c r="G2" s="19" t="s">
        <v>30</v>
      </c>
      <c r="H2" s="19" t="s">
        <v>30</v>
      </c>
      <c r="I2" s="19" t="s">
        <v>30</v>
      </c>
      <c r="J2" s="19" t="s">
        <v>30</v>
      </c>
    </row>
    <row r="3" spans="2:13" x14ac:dyDescent="0.25">
      <c r="B3" s="2" t="s">
        <v>0</v>
      </c>
      <c r="C3" s="3"/>
      <c r="D3" s="38">
        <v>3</v>
      </c>
      <c r="E3" s="39" t="s">
        <v>1</v>
      </c>
      <c r="F3" s="40">
        <v>5500</v>
      </c>
      <c r="G3" s="4">
        <f>F3*D3</f>
        <v>16500</v>
      </c>
      <c r="H3" s="9"/>
      <c r="I3" s="25"/>
      <c r="J3" s="29"/>
      <c r="L3" s="52" t="s">
        <v>46</v>
      </c>
      <c r="M3" s="53"/>
    </row>
    <row r="4" spans="2:13" x14ac:dyDescent="0.25">
      <c r="B4" s="23" t="s">
        <v>42</v>
      </c>
      <c r="C4" s="24"/>
      <c r="D4" s="41"/>
      <c r="E4" s="42"/>
      <c r="F4" s="43"/>
      <c r="G4" s="35"/>
      <c r="H4" s="35"/>
      <c r="I4" s="26">
        <v>26133.75</v>
      </c>
      <c r="J4" s="29"/>
      <c r="L4" s="54" t="s">
        <v>17</v>
      </c>
      <c r="M4" s="53">
        <v>16500</v>
      </c>
    </row>
    <row r="5" spans="2:13" x14ac:dyDescent="0.25">
      <c r="B5" s="5" t="s">
        <v>18</v>
      </c>
      <c r="C5" s="6"/>
      <c r="D5" s="41"/>
      <c r="E5" s="42"/>
      <c r="F5" s="43"/>
      <c r="G5" s="35"/>
      <c r="H5" s="7">
        <v>86800</v>
      </c>
      <c r="I5" s="25"/>
      <c r="J5" s="29"/>
      <c r="L5" s="54" t="s">
        <v>25</v>
      </c>
      <c r="M5" s="53">
        <v>86800</v>
      </c>
    </row>
    <row r="6" spans="2:13" x14ac:dyDescent="0.25">
      <c r="B6" s="23" t="s">
        <v>32</v>
      </c>
      <c r="C6" s="24"/>
      <c r="D6" s="41"/>
      <c r="E6" s="42"/>
      <c r="F6" s="43"/>
      <c r="G6" s="35"/>
      <c r="H6" s="35"/>
      <c r="I6" s="26">
        <v>6417</v>
      </c>
      <c r="J6" s="29"/>
      <c r="L6" s="54" t="s">
        <v>31</v>
      </c>
      <c r="M6" s="53">
        <v>65000</v>
      </c>
    </row>
    <row r="7" spans="2:13" x14ac:dyDescent="0.25">
      <c r="B7" s="2" t="s">
        <v>2</v>
      </c>
      <c r="C7" s="3"/>
      <c r="D7" s="38">
        <v>1.5</v>
      </c>
      <c r="E7" s="39" t="s">
        <v>1</v>
      </c>
      <c r="F7" s="40">
        <v>6000</v>
      </c>
      <c r="G7" s="4">
        <f t="shared" ref="G7:G45" si="0">F7*D7</f>
        <v>9000</v>
      </c>
      <c r="H7" s="9"/>
      <c r="I7" s="25"/>
      <c r="J7" s="29"/>
      <c r="L7" s="54"/>
      <c r="M7" s="53"/>
    </row>
    <row r="8" spans="2:13" x14ac:dyDescent="0.25">
      <c r="B8" s="33"/>
      <c r="C8" s="34"/>
      <c r="D8" s="41"/>
      <c r="E8" s="42"/>
      <c r="F8" s="43"/>
      <c r="G8" s="35"/>
      <c r="H8" s="35"/>
      <c r="I8" s="29"/>
      <c r="J8" s="29"/>
      <c r="L8" s="52" t="s">
        <v>47</v>
      </c>
      <c r="M8" s="53"/>
    </row>
    <row r="9" spans="2:13" x14ac:dyDescent="0.25">
      <c r="B9" s="23" t="s">
        <v>33</v>
      </c>
      <c r="C9" s="24"/>
      <c r="D9" s="41"/>
      <c r="E9" s="42"/>
      <c r="F9" s="43"/>
      <c r="G9" s="35"/>
      <c r="H9" s="35"/>
      <c r="I9" s="26">
        <v>32343.75</v>
      </c>
      <c r="J9" s="29"/>
      <c r="L9" s="54" t="s">
        <v>17</v>
      </c>
      <c r="M9" s="53">
        <v>10000</v>
      </c>
    </row>
    <row r="10" spans="2:13" x14ac:dyDescent="0.25">
      <c r="B10" s="33"/>
      <c r="C10" s="34"/>
      <c r="D10" s="41"/>
      <c r="E10" s="42"/>
      <c r="F10" s="43"/>
      <c r="G10" s="35"/>
      <c r="H10" s="35"/>
      <c r="I10" s="29"/>
      <c r="J10" s="29"/>
      <c r="L10" s="54" t="s">
        <v>25</v>
      </c>
      <c r="M10" s="53">
        <v>16500</v>
      </c>
    </row>
    <row r="11" spans="2:13" x14ac:dyDescent="0.25">
      <c r="B11" s="2" t="s">
        <v>3</v>
      </c>
      <c r="C11" s="3"/>
      <c r="D11" s="38">
        <v>1</v>
      </c>
      <c r="E11" s="39" t="s">
        <v>14</v>
      </c>
      <c r="F11" s="40">
        <v>10000</v>
      </c>
      <c r="G11" s="4">
        <f t="shared" si="0"/>
        <v>10000</v>
      </c>
      <c r="H11" s="9"/>
      <c r="I11" s="25"/>
      <c r="J11" s="29"/>
      <c r="L11" s="54" t="s">
        <v>31</v>
      </c>
      <c r="M11" s="53">
        <v>6500</v>
      </c>
    </row>
    <row r="12" spans="2:13" x14ac:dyDescent="0.25">
      <c r="B12" s="23" t="s">
        <v>38</v>
      </c>
      <c r="C12" s="24"/>
      <c r="D12" s="41"/>
      <c r="E12" s="42"/>
      <c r="F12" s="43"/>
      <c r="G12" s="35"/>
      <c r="H12" s="35"/>
      <c r="I12" s="26">
        <v>6313.5</v>
      </c>
      <c r="J12" s="29"/>
      <c r="L12" s="54"/>
      <c r="M12" s="53"/>
    </row>
    <row r="13" spans="2:13" x14ac:dyDescent="0.25">
      <c r="B13" s="5" t="s">
        <v>20</v>
      </c>
      <c r="C13" s="6"/>
      <c r="D13" s="41"/>
      <c r="E13" s="42"/>
      <c r="F13" s="43"/>
      <c r="G13" s="35"/>
      <c r="H13" s="7">
        <v>16334</v>
      </c>
      <c r="I13" s="25"/>
      <c r="J13" s="29"/>
      <c r="L13" s="52" t="s">
        <v>4</v>
      </c>
      <c r="M13" s="53"/>
    </row>
    <row r="14" spans="2:13" x14ac:dyDescent="0.25">
      <c r="B14" s="33"/>
      <c r="C14" s="34"/>
      <c r="D14" s="41"/>
      <c r="E14" s="42"/>
      <c r="F14" s="43"/>
      <c r="G14" s="35"/>
      <c r="H14" s="35"/>
      <c r="I14" s="29"/>
      <c r="J14" s="29"/>
      <c r="L14" s="54" t="s">
        <v>17</v>
      </c>
      <c r="M14" s="53">
        <v>3000</v>
      </c>
    </row>
    <row r="15" spans="2:13" x14ac:dyDescent="0.25">
      <c r="B15" s="2" t="s">
        <v>4</v>
      </c>
      <c r="C15" s="3"/>
      <c r="D15" s="38">
        <v>1</v>
      </c>
      <c r="E15" s="39" t="s">
        <v>14</v>
      </c>
      <c r="F15" s="40">
        <v>3000</v>
      </c>
      <c r="G15" s="4">
        <f t="shared" si="0"/>
        <v>3000</v>
      </c>
      <c r="H15" s="9"/>
      <c r="I15" s="25"/>
      <c r="J15" s="29"/>
      <c r="L15" s="54" t="s">
        <v>25</v>
      </c>
      <c r="M15" s="53">
        <v>15000</v>
      </c>
    </row>
    <row r="16" spans="2:13" x14ac:dyDescent="0.25">
      <c r="B16" s="5" t="s">
        <v>24</v>
      </c>
      <c r="C16" s="6"/>
      <c r="D16" s="41"/>
      <c r="E16" s="42"/>
      <c r="F16" s="43"/>
      <c r="G16" s="35"/>
      <c r="H16" s="7">
        <v>15000</v>
      </c>
      <c r="I16" s="25"/>
      <c r="J16" s="29"/>
      <c r="L16" s="54" t="s">
        <v>31</v>
      </c>
      <c r="M16" s="53" t="s">
        <v>48</v>
      </c>
    </row>
    <row r="17" spans="2:13" x14ac:dyDescent="0.25">
      <c r="B17" s="33"/>
      <c r="C17" s="34"/>
      <c r="D17" s="41"/>
      <c r="E17" s="42"/>
      <c r="F17" s="43"/>
      <c r="G17" s="35"/>
      <c r="H17" s="35"/>
      <c r="I17" s="29"/>
      <c r="J17" s="29"/>
      <c r="L17" s="54"/>
      <c r="M17" s="53"/>
    </row>
    <row r="18" spans="2:13" x14ac:dyDescent="0.25">
      <c r="B18" s="2" t="s">
        <v>5</v>
      </c>
      <c r="C18" s="3"/>
      <c r="D18" s="38">
        <v>1</v>
      </c>
      <c r="E18" s="39" t="s">
        <v>14</v>
      </c>
      <c r="F18" s="40">
        <v>5000</v>
      </c>
      <c r="G18" s="4">
        <f t="shared" si="0"/>
        <v>5000</v>
      </c>
      <c r="H18" s="9"/>
      <c r="I18" s="25"/>
      <c r="J18" s="29"/>
      <c r="L18" s="52" t="s">
        <v>49</v>
      </c>
      <c r="M18" s="53"/>
    </row>
    <row r="19" spans="2:13" x14ac:dyDescent="0.25">
      <c r="B19" s="2" t="s">
        <v>6</v>
      </c>
      <c r="C19" s="3"/>
      <c r="D19" s="38">
        <v>1</v>
      </c>
      <c r="E19" s="39" t="s">
        <v>14</v>
      </c>
      <c r="F19" s="40">
        <v>2000</v>
      </c>
      <c r="G19" s="4">
        <f t="shared" si="0"/>
        <v>2000</v>
      </c>
      <c r="H19" s="9"/>
      <c r="I19" s="25"/>
      <c r="J19" s="29"/>
      <c r="L19" s="54" t="s">
        <v>17</v>
      </c>
      <c r="M19" s="53">
        <v>11000</v>
      </c>
    </row>
    <row r="20" spans="2:13" x14ac:dyDescent="0.25">
      <c r="B20" s="2" t="s">
        <v>7</v>
      </c>
      <c r="C20" s="3"/>
      <c r="D20" s="38">
        <v>1</v>
      </c>
      <c r="E20" s="39" t="s">
        <v>14</v>
      </c>
      <c r="F20" s="40">
        <v>2000</v>
      </c>
      <c r="G20" s="4">
        <f t="shared" si="0"/>
        <v>2000</v>
      </c>
      <c r="H20" s="9"/>
      <c r="I20" s="25"/>
      <c r="J20" s="29"/>
      <c r="L20" s="54" t="s">
        <v>25</v>
      </c>
      <c r="M20" s="53" t="s">
        <v>50</v>
      </c>
    </row>
    <row r="21" spans="2:13" x14ac:dyDescent="0.25">
      <c r="B21" s="2" t="s">
        <v>8</v>
      </c>
      <c r="C21" s="3"/>
      <c r="D21" s="38">
        <v>1</v>
      </c>
      <c r="E21" s="39" t="s">
        <v>14</v>
      </c>
      <c r="F21" s="40">
        <v>2000</v>
      </c>
      <c r="G21" s="4">
        <f t="shared" si="0"/>
        <v>2000</v>
      </c>
      <c r="H21" s="9"/>
      <c r="I21" s="25"/>
      <c r="J21" s="29"/>
      <c r="L21" s="54" t="s">
        <v>31</v>
      </c>
      <c r="M21" s="53" t="s">
        <v>50</v>
      </c>
    </row>
    <row r="22" spans="2:13" x14ac:dyDescent="0.25">
      <c r="B22" s="8"/>
      <c r="D22" s="44"/>
      <c r="E22" s="45"/>
      <c r="F22" s="46"/>
      <c r="G22" s="9"/>
      <c r="H22" s="9"/>
      <c r="I22" s="25"/>
      <c r="J22" s="29"/>
      <c r="L22" s="54"/>
      <c r="M22" s="53"/>
    </row>
    <row r="23" spans="2:13" x14ac:dyDescent="0.25">
      <c r="B23" s="8"/>
      <c r="D23" s="44"/>
      <c r="E23" s="45"/>
      <c r="F23" s="46"/>
      <c r="G23" s="9"/>
      <c r="H23" s="9"/>
      <c r="I23" s="25"/>
      <c r="J23" s="29"/>
      <c r="L23" s="52" t="s">
        <v>51</v>
      </c>
      <c r="M23" s="53"/>
    </row>
    <row r="24" spans="2:13" x14ac:dyDescent="0.25">
      <c r="B24" s="2" t="s">
        <v>9</v>
      </c>
      <c r="C24" s="3"/>
      <c r="D24" s="38">
        <v>1</v>
      </c>
      <c r="E24" s="39" t="s">
        <v>14</v>
      </c>
      <c r="F24" s="40">
        <v>35000</v>
      </c>
      <c r="G24" s="4">
        <f t="shared" si="0"/>
        <v>35000</v>
      </c>
      <c r="H24" s="9"/>
      <c r="I24" s="25"/>
      <c r="J24" s="29"/>
      <c r="L24" s="54" t="s">
        <v>17</v>
      </c>
      <c r="M24" s="53">
        <v>35000</v>
      </c>
    </row>
    <row r="25" spans="2:13" x14ac:dyDescent="0.25">
      <c r="B25" s="5" t="s">
        <v>19</v>
      </c>
      <c r="C25" s="6"/>
      <c r="D25" s="41"/>
      <c r="E25" s="42"/>
      <c r="F25" s="43"/>
      <c r="G25" s="35"/>
      <c r="H25" s="7">
        <v>62150</v>
      </c>
      <c r="I25" s="25"/>
      <c r="J25" s="29"/>
      <c r="L25" s="54" t="s">
        <v>25</v>
      </c>
      <c r="M25" s="53">
        <v>62150</v>
      </c>
    </row>
    <row r="26" spans="2:13" x14ac:dyDescent="0.25">
      <c r="B26" s="23" t="s">
        <v>34</v>
      </c>
      <c r="C26" s="24"/>
      <c r="D26" s="41"/>
      <c r="E26" s="42"/>
      <c r="F26" s="43"/>
      <c r="G26" s="35"/>
      <c r="H26" s="35"/>
      <c r="I26" s="26">
        <v>11850.76</v>
      </c>
      <c r="J26" s="29"/>
      <c r="L26" s="54" t="s">
        <v>31</v>
      </c>
      <c r="M26" s="53">
        <v>42900</v>
      </c>
    </row>
    <row r="27" spans="2:13" x14ac:dyDescent="0.25">
      <c r="B27" s="23" t="s">
        <v>36</v>
      </c>
      <c r="C27" s="24"/>
      <c r="D27" s="41"/>
      <c r="E27" s="42"/>
      <c r="F27" s="43"/>
      <c r="G27" s="35"/>
      <c r="H27" s="35"/>
      <c r="I27" s="26">
        <v>31050</v>
      </c>
      <c r="J27" s="29"/>
      <c r="L27" s="54"/>
      <c r="M27" s="53"/>
    </row>
    <row r="28" spans="2:13" x14ac:dyDescent="0.25">
      <c r="B28" s="33"/>
      <c r="C28" s="34"/>
      <c r="D28" s="41"/>
      <c r="E28" s="42"/>
      <c r="F28" s="43"/>
      <c r="G28" s="35"/>
      <c r="H28" s="35"/>
      <c r="I28" s="29"/>
      <c r="J28" s="29"/>
      <c r="L28" s="52" t="s">
        <v>52</v>
      </c>
      <c r="M28" s="53"/>
    </row>
    <row r="29" spans="2:13" x14ac:dyDescent="0.25">
      <c r="B29" s="2" t="s">
        <v>10</v>
      </c>
      <c r="C29" s="3"/>
      <c r="D29" s="38">
        <v>1</v>
      </c>
      <c r="E29" s="39" t="s">
        <v>14</v>
      </c>
      <c r="F29" s="40">
        <v>7000</v>
      </c>
      <c r="G29" s="4">
        <f t="shared" si="0"/>
        <v>7000</v>
      </c>
      <c r="H29" s="9"/>
      <c r="I29" s="25"/>
      <c r="J29" s="29"/>
      <c r="L29" s="54" t="s">
        <v>17</v>
      </c>
      <c r="M29" s="53">
        <v>7000</v>
      </c>
    </row>
    <row r="30" spans="2:13" x14ac:dyDescent="0.25">
      <c r="B30" s="23" t="s">
        <v>35</v>
      </c>
      <c r="C30" s="24"/>
      <c r="D30" s="41"/>
      <c r="E30" s="42"/>
      <c r="F30" s="43"/>
      <c r="G30" s="35"/>
      <c r="H30" s="35"/>
      <c r="I30" s="26">
        <v>7762.5</v>
      </c>
      <c r="J30" s="29"/>
      <c r="L30" s="54" t="s">
        <v>25</v>
      </c>
      <c r="M30" s="53" t="s">
        <v>50</v>
      </c>
    </row>
    <row r="31" spans="2:13" x14ac:dyDescent="0.25">
      <c r="B31" s="33"/>
      <c r="C31" s="34"/>
      <c r="D31" s="41"/>
      <c r="E31" s="42"/>
      <c r="F31" s="43"/>
      <c r="G31" s="35"/>
      <c r="H31" s="35"/>
      <c r="I31" s="29"/>
      <c r="J31" s="29"/>
      <c r="L31" s="54" t="s">
        <v>31</v>
      </c>
      <c r="M31" s="53">
        <v>7500</v>
      </c>
    </row>
    <row r="32" spans="2:13" x14ac:dyDescent="0.25">
      <c r="B32" s="33"/>
      <c r="C32" s="34"/>
      <c r="D32" s="41"/>
      <c r="E32" s="42"/>
      <c r="F32" s="43"/>
      <c r="G32" s="35"/>
      <c r="H32" s="35"/>
      <c r="I32" s="29"/>
      <c r="J32" s="29"/>
      <c r="L32" s="54"/>
      <c r="M32" s="53"/>
    </row>
    <row r="33" spans="2:13" x14ac:dyDescent="0.25">
      <c r="B33" s="2" t="s">
        <v>11</v>
      </c>
      <c r="C33" s="3"/>
      <c r="D33" s="38">
        <v>1</v>
      </c>
      <c r="E33" s="39" t="s">
        <v>14</v>
      </c>
      <c r="F33" s="40">
        <v>50000</v>
      </c>
      <c r="G33" s="4">
        <f t="shared" si="0"/>
        <v>50000</v>
      </c>
      <c r="H33" s="9"/>
      <c r="I33" s="25"/>
      <c r="J33" s="29"/>
      <c r="L33" s="52" t="s">
        <v>53</v>
      </c>
      <c r="M33" s="53"/>
    </row>
    <row r="34" spans="2:13" x14ac:dyDescent="0.25">
      <c r="B34" s="23" t="s">
        <v>37</v>
      </c>
      <c r="C34" s="24"/>
      <c r="D34" s="41"/>
      <c r="E34" s="42"/>
      <c r="F34" s="43"/>
      <c r="G34" s="35"/>
      <c r="H34" s="35"/>
      <c r="I34" s="26">
        <v>11850.75</v>
      </c>
      <c r="J34" s="29"/>
      <c r="L34" s="54" t="s">
        <v>17</v>
      </c>
      <c r="M34" s="53">
        <v>50000</v>
      </c>
    </row>
    <row r="35" spans="2:13" x14ac:dyDescent="0.25">
      <c r="B35" s="5" t="s">
        <v>21</v>
      </c>
      <c r="C35" s="6"/>
      <c r="D35" s="41"/>
      <c r="E35" s="42"/>
      <c r="F35" s="43"/>
      <c r="G35" s="35"/>
      <c r="H35" s="7">
        <v>19976</v>
      </c>
      <c r="I35" s="25"/>
      <c r="J35" s="29"/>
      <c r="L35" s="54" t="s">
        <v>25</v>
      </c>
      <c r="M35" s="53">
        <v>182852</v>
      </c>
    </row>
    <row r="36" spans="2:13" x14ac:dyDescent="0.25">
      <c r="B36" s="5" t="s">
        <v>22</v>
      </c>
      <c r="C36" s="6"/>
      <c r="D36" s="41"/>
      <c r="E36" s="42"/>
      <c r="F36" s="43"/>
      <c r="G36" s="35"/>
      <c r="H36" s="7">
        <v>88487</v>
      </c>
      <c r="I36" s="25"/>
      <c r="J36" s="29"/>
      <c r="L36" s="54" t="s">
        <v>31</v>
      </c>
      <c r="M36" s="53">
        <v>63445</v>
      </c>
    </row>
    <row r="37" spans="2:13" x14ac:dyDescent="0.25">
      <c r="B37" s="5" t="s">
        <v>23</v>
      </c>
      <c r="C37" s="6"/>
      <c r="D37" s="41"/>
      <c r="E37" s="42"/>
      <c r="F37" s="43"/>
      <c r="G37" s="35"/>
      <c r="H37" s="7">
        <v>74389</v>
      </c>
      <c r="I37" s="25"/>
      <c r="J37" s="29"/>
    </row>
    <row r="38" spans="2:13" x14ac:dyDescent="0.25">
      <c r="B38" s="23" t="s">
        <v>45</v>
      </c>
      <c r="C38" s="24"/>
      <c r="D38" s="41"/>
      <c r="E38" s="42"/>
      <c r="F38" s="43"/>
      <c r="G38" s="35"/>
      <c r="H38" s="35"/>
      <c r="I38" s="26">
        <v>11747.25</v>
      </c>
      <c r="J38" s="29"/>
    </row>
    <row r="39" spans="2:13" x14ac:dyDescent="0.25">
      <c r="B39" s="23" t="s">
        <v>39</v>
      </c>
      <c r="C39" s="24"/>
      <c r="D39" s="41"/>
      <c r="E39" s="42"/>
      <c r="F39" s="43"/>
      <c r="G39" s="35"/>
      <c r="H39" s="35"/>
      <c r="I39" s="26">
        <v>37001.25</v>
      </c>
      <c r="J39" s="29"/>
    </row>
    <row r="40" spans="2:13" x14ac:dyDescent="0.25">
      <c r="B40" s="23" t="s">
        <v>40</v>
      </c>
      <c r="C40" s="24"/>
      <c r="D40" s="41"/>
      <c r="E40" s="42"/>
      <c r="F40" s="43"/>
      <c r="G40" s="35"/>
      <c r="H40" s="35"/>
      <c r="I40" s="26">
        <v>1552.5</v>
      </c>
      <c r="J40" s="29"/>
    </row>
    <row r="41" spans="2:13" x14ac:dyDescent="0.25">
      <c r="B41" s="23" t="s">
        <v>41</v>
      </c>
      <c r="C41" s="24"/>
      <c r="D41" s="41"/>
      <c r="E41" s="42"/>
      <c r="F41" s="43"/>
      <c r="G41" s="35"/>
      <c r="H41" s="35"/>
      <c r="I41" s="26">
        <v>1293.75</v>
      </c>
      <c r="J41" s="29"/>
    </row>
    <row r="42" spans="2:13" x14ac:dyDescent="0.25">
      <c r="B42" s="33"/>
      <c r="C42" s="34"/>
      <c r="D42" s="41"/>
      <c r="E42" s="42"/>
      <c r="F42" s="43"/>
      <c r="G42" s="35"/>
      <c r="H42" s="35"/>
      <c r="I42" s="29"/>
      <c r="J42" s="29"/>
    </row>
    <row r="43" spans="2:13" x14ac:dyDescent="0.25">
      <c r="B43" s="2" t="s">
        <v>12</v>
      </c>
      <c r="C43" s="3"/>
      <c r="D43" s="38">
        <v>1</v>
      </c>
      <c r="E43" s="39" t="s">
        <v>14</v>
      </c>
      <c r="F43" s="40">
        <v>55000</v>
      </c>
      <c r="G43" s="4">
        <f t="shared" si="0"/>
        <v>55000</v>
      </c>
      <c r="H43" s="9"/>
      <c r="I43" s="25"/>
      <c r="J43" s="29"/>
    </row>
    <row r="44" spans="2:13" x14ac:dyDescent="0.25">
      <c r="B44" s="8"/>
      <c r="D44" s="44"/>
      <c r="E44" s="45"/>
      <c r="F44" s="46"/>
      <c r="G44" s="9"/>
      <c r="H44" s="9"/>
      <c r="I44" s="25"/>
      <c r="J44" s="29"/>
    </row>
    <row r="45" spans="2:13" x14ac:dyDescent="0.25">
      <c r="B45" s="2" t="s">
        <v>13</v>
      </c>
      <c r="C45" s="3"/>
      <c r="D45" s="38">
        <v>1</v>
      </c>
      <c r="E45" s="39" t="s">
        <v>14</v>
      </c>
      <c r="F45" s="40">
        <v>5000</v>
      </c>
      <c r="G45" s="4">
        <f t="shared" si="0"/>
        <v>5000</v>
      </c>
      <c r="H45" s="9"/>
      <c r="I45" s="25"/>
      <c r="J45" s="29"/>
    </row>
    <row r="46" spans="2:13" ht="15.75" thickBot="1" x14ac:dyDescent="0.3">
      <c r="B46" s="8"/>
      <c r="D46" s="44"/>
      <c r="E46" s="45"/>
      <c r="F46" s="46"/>
      <c r="G46" s="9"/>
      <c r="H46" s="9"/>
      <c r="I46" s="25"/>
      <c r="J46" s="25"/>
    </row>
    <row r="47" spans="2:13" ht="15.75" thickBot="1" x14ac:dyDescent="0.3">
      <c r="B47" s="10" t="s">
        <v>16</v>
      </c>
      <c r="C47" s="11"/>
      <c r="D47" s="47"/>
      <c r="E47" s="48"/>
      <c r="F47" s="49"/>
      <c r="G47" s="12">
        <f>SUM(G3:G45)</f>
        <v>201500</v>
      </c>
      <c r="H47" s="13">
        <f>SUM(H5:H45)</f>
        <v>363136</v>
      </c>
      <c r="I47" s="27">
        <f>SUM(I4:I45)</f>
        <v>185316.76</v>
      </c>
      <c r="J47" s="30">
        <v>198500</v>
      </c>
    </row>
    <row r="48" spans="2:13" ht="15.75" thickBot="1" x14ac:dyDescent="0.3">
      <c r="B48" s="8"/>
      <c r="D48" s="44"/>
      <c r="E48" s="45"/>
      <c r="F48" s="46"/>
      <c r="G48" s="9"/>
      <c r="H48" s="9"/>
      <c r="I48" s="25"/>
      <c r="J48" s="25"/>
    </row>
    <row r="49" spans="2:10" ht="15.75" thickBot="1" x14ac:dyDescent="0.3">
      <c r="B49" s="10" t="s">
        <v>26</v>
      </c>
      <c r="C49" s="11"/>
      <c r="D49" s="47"/>
      <c r="E49" s="48"/>
      <c r="F49" s="50">
        <v>0.15</v>
      </c>
      <c r="G49" s="12">
        <f>G47*0.15</f>
        <v>30225</v>
      </c>
      <c r="H49" s="13">
        <v>0</v>
      </c>
      <c r="I49" s="27">
        <v>0</v>
      </c>
      <c r="J49" s="30">
        <v>0</v>
      </c>
    </row>
    <row r="50" spans="2:10" ht="15.75" thickBot="1" x14ac:dyDescent="0.3">
      <c r="B50" s="8" t="s">
        <v>43</v>
      </c>
      <c r="D50" s="44"/>
      <c r="E50" s="45"/>
      <c r="F50" s="46"/>
      <c r="G50" s="9"/>
      <c r="H50" s="9"/>
      <c r="I50" s="26">
        <f>I47*0.1</f>
        <v>18531.676000000003</v>
      </c>
      <c r="J50" s="31">
        <f>J47*0.1</f>
        <v>19850</v>
      </c>
    </row>
    <row r="51" spans="2:10" ht="15.75" thickBot="1" x14ac:dyDescent="0.3">
      <c r="B51" s="10" t="s">
        <v>15</v>
      </c>
      <c r="C51" s="11"/>
      <c r="D51" s="47"/>
      <c r="E51" s="48"/>
      <c r="F51" s="51"/>
      <c r="G51" s="14">
        <f>SUM(G47:G49)</f>
        <v>231725</v>
      </c>
      <c r="H51" s="15">
        <f>H47</f>
        <v>363136</v>
      </c>
      <c r="I51" s="28">
        <f>I47+I50</f>
        <v>203848.43600000002</v>
      </c>
      <c r="J51" s="32">
        <f>J47+J50</f>
        <v>218350</v>
      </c>
    </row>
  </sheetData>
  <mergeCells count="1"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Guy</dc:creator>
  <cp:lastModifiedBy>Matthew Guy</cp:lastModifiedBy>
  <dcterms:created xsi:type="dcterms:W3CDTF">2025-02-05T03:32:01Z</dcterms:created>
  <dcterms:modified xsi:type="dcterms:W3CDTF">2025-02-05T22:39:31Z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ce9a2d-4500-4040-bc7b-8693528ff82e_Enabled">
    <vt:lpwstr>true</vt:lpwstr>
  </property>
  <property fmtid="{D5CDD505-2E9C-101B-9397-08002B2CF9AE}" pid="3" name="MSIP_Label_07ce9a2d-4500-4040-bc7b-8693528ff82e_SetDate">
    <vt:lpwstr>2025-02-05T03:51:18Z</vt:lpwstr>
  </property>
  <property fmtid="{D5CDD505-2E9C-101B-9397-08002B2CF9AE}" pid="4" name="MSIP_Label_07ce9a2d-4500-4040-bc7b-8693528ff82e_Method">
    <vt:lpwstr>Standard</vt:lpwstr>
  </property>
  <property fmtid="{D5CDD505-2E9C-101B-9397-08002B2CF9AE}" pid="5" name="MSIP_Label_07ce9a2d-4500-4040-bc7b-8693528ff82e_Name">
    <vt:lpwstr>07ce9a2d-4500-4040-bc7b-8693528ff82e</vt:lpwstr>
  </property>
  <property fmtid="{D5CDD505-2E9C-101B-9397-08002B2CF9AE}" pid="6" name="MSIP_Label_07ce9a2d-4500-4040-bc7b-8693528ff82e_SiteId">
    <vt:lpwstr>6a1cd45c-ebe3-4022-8b13-5c488f30ff32</vt:lpwstr>
  </property>
  <property fmtid="{D5CDD505-2E9C-101B-9397-08002B2CF9AE}" pid="7" name="MSIP_Label_07ce9a2d-4500-4040-bc7b-8693528ff82e_ActionId">
    <vt:lpwstr>d1ef44f8-0e67-47fe-ab59-b1e166ca4bf3</vt:lpwstr>
  </property>
  <property fmtid="{D5CDD505-2E9C-101B-9397-08002B2CF9AE}" pid="8" name="MSIP_Label_07ce9a2d-4500-4040-bc7b-8693528ff82e_ContentBits">
    <vt:lpwstr>0</vt:lpwstr>
  </property>
</Properties>
</file>